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1"/>
  </bookViews>
  <sheets>
    <sheet name="AASc" sheetId="1" r:id="rId1"/>
    <sheet name="AASs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10" i="2"/>
  <c r="B11" s="1"/>
  <c r="C30"/>
  <c r="D30"/>
  <c r="E30"/>
  <c r="F30"/>
  <c r="G30"/>
  <c r="H30"/>
  <c r="I30"/>
  <c r="J30"/>
  <c r="C29"/>
  <c r="D29"/>
  <c r="E29"/>
  <c r="F29"/>
  <c r="G29"/>
  <c r="H29"/>
  <c r="I29"/>
  <c r="J29"/>
  <c r="C28"/>
  <c r="D28"/>
  <c r="E28"/>
  <c r="F28"/>
  <c r="G28"/>
  <c r="H28"/>
  <c r="I28"/>
  <c r="J28"/>
  <c r="B30"/>
  <c r="B29"/>
  <c r="B28"/>
  <c r="C13"/>
  <c r="D13"/>
  <c r="E13"/>
  <c r="F13"/>
  <c r="G13"/>
  <c r="H13"/>
  <c r="I13"/>
  <c r="J13"/>
  <c r="C12"/>
  <c r="D12"/>
  <c r="E12"/>
  <c r="F12"/>
  <c r="G12"/>
  <c r="H12"/>
  <c r="I12"/>
  <c r="J12"/>
  <c r="C11"/>
  <c r="D11"/>
  <c r="E11"/>
  <c r="F11"/>
  <c r="G11"/>
  <c r="H11"/>
  <c r="I11"/>
  <c r="J11"/>
  <c r="D20"/>
  <c r="C20"/>
  <c r="B20"/>
  <c r="J10"/>
  <c r="I10"/>
  <c r="H10"/>
  <c r="G10"/>
  <c r="F10"/>
  <c r="E10"/>
  <c r="D10"/>
  <c r="C10"/>
  <c r="D3"/>
  <c r="C3"/>
  <c r="B3"/>
  <c r="C30" i="1"/>
  <c r="D30"/>
  <c r="E30"/>
  <c r="F30"/>
  <c r="G30"/>
  <c r="H30"/>
  <c r="I30"/>
  <c r="J30"/>
  <c r="B30"/>
  <c r="C29"/>
  <c r="D29"/>
  <c r="E29"/>
  <c r="F29"/>
  <c r="G29"/>
  <c r="H29"/>
  <c r="I29"/>
  <c r="J29"/>
  <c r="B29"/>
  <c r="B28"/>
  <c r="C28"/>
  <c r="D28"/>
  <c r="E28"/>
  <c r="F28"/>
  <c r="G28"/>
  <c r="H28"/>
  <c r="I28"/>
  <c r="J28"/>
  <c r="D20"/>
  <c r="C20"/>
  <c r="B20"/>
  <c r="C13"/>
  <c r="D13"/>
  <c r="E13"/>
  <c r="F13"/>
  <c r="G13"/>
  <c r="H13"/>
  <c r="I13"/>
  <c r="J13"/>
  <c r="B13"/>
  <c r="C12"/>
  <c r="D12"/>
  <c r="E12"/>
  <c r="F12"/>
  <c r="G12"/>
  <c r="H12"/>
  <c r="I12"/>
  <c r="J12"/>
  <c r="B12"/>
  <c r="C3"/>
  <c r="D3"/>
  <c r="J10"/>
  <c r="I10"/>
  <c r="H10"/>
  <c r="G10"/>
  <c r="F10"/>
  <c r="E10"/>
  <c r="D10"/>
  <c r="C10"/>
  <c r="B10"/>
  <c r="B3"/>
  <c r="J11" s="1"/>
  <c r="B13" i="2" l="1"/>
  <c r="B12"/>
  <c r="B11" i="1"/>
  <c r="E11"/>
  <c r="I11"/>
  <c r="F11"/>
  <c r="D11"/>
  <c r="H11"/>
  <c r="C11"/>
  <c r="G11"/>
</calcChain>
</file>

<file path=xl/sharedStrings.xml><?xml version="1.0" encoding="utf-8"?>
<sst xmlns="http://schemas.openxmlformats.org/spreadsheetml/2006/main" count="26" uniqueCount="7">
  <si>
    <t>N</t>
  </si>
  <si>
    <t>gama</t>
  </si>
  <si>
    <t>n</t>
  </si>
  <si>
    <t>z.gama</t>
  </si>
  <si>
    <t>sigma2</t>
  </si>
  <si>
    <t>delta</t>
  </si>
  <si>
    <t>Confiança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</si>
</sst>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0"/>
  <sheetViews>
    <sheetView workbookViewId="0">
      <selection activeCell="G21" sqref="G21"/>
    </sheetView>
  </sheetViews>
  <sheetFormatPr defaultRowHeight="15.75"/>
  <cols>
    <col min="1" max="1" width="9.140625" style="1"/>
    <col min="2" max="2" width="9.5703125" style="1" bestFit="1" customWidth="1"/>
    <col min="3" max="11" width="9.140625" style="1"/>
    <col min="12" max="12" width="14.7109375" style="1" customWidth="1"/>
    <col min="13" max="19" width="9.140625" style="1"/>
  </cols>
  <sheetData>
    <row r="2" spans="1:12">
      <c r="A2" s="1" t="s">
        <v>1</v>
      </c>
      <c r="B2" s="1">
        <v>0.9</v>
      </c>
      <c r="C2" s="1">
        <v>0.95</v>
      </c>
      <c r="D2" s="1">
        <v>0.99</v>
      </c>
    </row>
    <row r="3" spans="1:12">
      <c r="A3" s="1" t="s">
        <v>3</v>
      </c>
      <c r="B3" s="2">
        <f>NORMSINV((1+B2)/2)</f>
        <v>1.6448536269514724</v>
      </c>
      <c r="C3" s="2">
        <f t="shared" ref="C3:D3" si="0">NORMSINV((1+C2)/2)</f>
        <v>1.959963984540054</v>
      </c>
      <c r="D3" s="2">
        <f t="shared" si="0"/>
        <v>2.5758293035489102</v>
      </c>
    </row>
    <row r="4" spans="1:12">
      <c r="A4" s="1" t="s">
        <v>5</v>
      </c>
      <c r="B4" s="1">
        <v>10</v>
      </c>
    </row>
    <row r="9" spans="1:12">
      <c r="B9" s="7" t="s">
        <v>4</v>
      </c>
      <c r="C9" s="7"/>
      <c r="D9" s="7"/>
      <c r="E9" s="7"/>
      <c r="F9" s="7"/>
      <c r="G9" s="7"/>
      <c r="H9" s="7"/>
      <c r="I9" s="7"/>
      <c r="J9" s="7"/>
    </row>
    <row r="10" spans="1:12">
      <c r="B10" s="3">
        <f>10^2</f>
        <v>100</v>
      </c>
      <c r="C10" s="3">
        <f>15^2</f>
        <v>225</v>
      </c>
      <c r="D10" s="3">
        <f>20^2</f>
        <v>400</v>
      </c>
      <c r="E10" s="3">
        <f>25^2</f>
        <v>625</v>
      </c>
      <c r="F10" s="3">
        <f>30^2</f>
        <v>900</v>
      </c>
      <c r="G10" s="3">
        <f>35^2</f>
        <v>1225</v>
      </c>
      <c r="H10" s="3">
        <f>40^2</f>
        <v>1600</v>
      </c>
      <c r="I10" s="3">
        <f>45^2</f>
        <v>2025</v>
      </c>
      <c r="J10" s="3">
        <f>50^2</f>
        <v>2500</v>
      </c>
      <c r="L10" s="1" t="s">
        <v>6</v>
      </c>
    </row>
    <row r="11" spans="1:12">
      <c r="B11" s="4">
        <f>B10*($B$3^2)/($B$4^2)</f>
        <v>2.7055434540954137</v>
      </c>
      <c r="C11" s="4">
        <f t="shared" ref="C11:J11" si="1">C10*($B$3^2)/($B$4^2)</f>
        <v>6.0874727717146815</v>
      </c>
      <c r="D11" s="4">
        <f t="shared" si="1"/>
        <v>10.822173816381655</v>
      </c>
      <c r="E11" s="4">
        <f t="shared" si="1"/>
        <v>16.909646588096336</v>
      </c>
      <c r="F11" s="4">
        <f t="shared" si="1"/>
        <v>24.349891086858726</v>
      </c>
      <c r="G11" s="4">
        <f t="shared" si="1"/>
        <v>33.142907312668818</v>
      </c>
      <c r="H11" s="4">
        <f t="shared" si="1"/>
        <v>43.28869526552662</v>
      </c>
      <c r="I11" s="4">
        <f t="shared" si="1"/>
        <v>54.787254945432132</v>
      </c>
      <c r="J11" s="4">
        <f t="shared" si="1"/>
        <v>67.638586352385346</v>
      </c>
      <c r="L11" s="2">
        <v>0.9</v>
      </c>
    </row>
    <row r="12" spans="1:12">
      <c r="A12" s="1" t="s">
        <v>2</v>
      </c>
      <c r="B12" s="5">
        <f>B10*($C$3^2)/($B$4^2)</f>
        <v>3.8414588206941254</v>
      </c>
      <c r="C12" s="5">
        <f t="shared" ref="C12:J12" si="2">C10*($C$3^2)/($B$4^2)</f>
        <v>8.643282346561783</v>
      </c>
      <c r="D12" s="5">
        <f t="shared" si="2"/>
        <v>15.365835282776501</v>
      </c>
      <c r="E12" s="5">
        <f t="shared" si="2"/>
        <v>24.009117629338284</v>
      </c>
      <c r="F12" s="5">
        <f t="shared" si="2"/>
        <v>34.573129386247132</v>
      </c>
      <c r="G12" s="5">
        <f t="shared" si="2"/>
        <v>47.057870553503037</v>
      </c>
      <c r="H12" s="5">
        <f t="shared" si="2"/>
        <v>61.463341131106006</v>
      </c>
      <c r="I12" s="5">
        <f t="shared" si="2"/>
        <v>77.78954111905604</v>
      </c>
      <c r="J12" s="5">
        <f t="shared" si="2"/>
        <v>96.036470517353138</v>
      </c>
      <c r="L12" s="2">
        <v>0.95</v>
      </c>
    </row>
    <row r="13" spans="1:12">
      <c r="B13" s="6">
        <f>B10*($D$3^2)/($B$4^2)</f>
        <v>6.6348966010212633</v>
      </c>
      <c r="C13" s="6">
        <f t="shared" ref="C13:J13" si="3">C10*($D$3^2)/($B$4^2)</f>
        <v>14.928517352297842</v>
      </c>
      <c r="D13" s="6">
        <f t="shared" si="3"/>
        <v>26.539586404085053</v>
      </c>
      <c r="E13" s="6">
        <f t="shared" si="3"/>
        <v>41.468103756382895</v>
      </c>
      <c r="F13" s="6">
        <f t="shared" si="3"/>
        <v>59.714069409191367</v>
      </c>
      <c r="G13" s="6">
        <f t="shared" si="3"/>
        <v>81.27748336251048</v>
      </c>
      <c r="H13" s="6">
        <f t="shared" si="3"/>
        <v>106.15834561634021</v>
      </c>
      <c r="I13" s="6">
        <f t="shared" si="3"/>
        <v>134.35665617068059</v>
      </c>
      <c r="J13" s="6">
        <f t="shared" si="3"/>
        <v>165.87241502553158</v>
      </c>
      <c r="L13" s="2">
        <v>0.99</v>
      </c>
    </row>
    <row r="19" spans="1:12">
      <c r="A19" s="1" t="s">
        <v>1</v>
      </c>
      <c r="B19" s="1">
        <v>0.9</v>
      </c>
      <c r="C19" s="1">
        <v>0.95</v>
      </c>
      <c r="D19" s="1">
        <v>0.99</v>
      </c>
    </row>
    <row r="20" spans="1:12">
      <c r="A20" s="1" t="s">
        <v>3</v>
      </c>
      <c r="B20" s="2">
        <f>NORMSINV((1+B19)/2)</f>
        <v>1.6448536269514724</v>
      </c>
      <c r="C20" s="2">
        <f t="shared" ref="C20" si="4">NORMSINV((1+C19)/2)</f>
        <v>1.959963984540054</v>
      </c>
      <c r="D20" s="2">
        <f t="shared" ref="D20" si="5">NORMSINV((1+D19)/2)</f>
        <v>2.5758293035489102</v>
      </c>
    </row>
    <row r="21" spans="1:12">
      <c r="A21" s="1" t="s">
        <v>5</v>
      </c>
      <c r="B21" s="1">
        <v>0.05</v>
      </c>
    </row>
    <row r="26" spans="1:12">
      <c r="B26" s="7" t="s">
        <v>4</v>
      </c>
      <c r="C26" s="7"/>
      <c r="D26" s="7"/>
      <c r="E26" s="7"/>
      <c r="F26" s="7"/>
      <c r="G26" s="7"/>
      <c r="H26" s="7"/>
      <c r="I26" s="7"/>
      <c r="J26" s="7"/>
    </row>
    <row r="27" spans="1:12">
      <c r="B27" s="3">
        <v>0.1</v>
      </c>
      <c r="C27" s="3">
        <v>0.2</v>
      </c>
      <c r="D27" s="3">
        <v>0.3</v>
      </c>
      <c r="E27" s="3">
        <v>0.4</v>
      </c>
      <c r="F27" s="3">
        <v>0.5</v>
      </c>
      <c r="G27" s="3">
        <v>0.6</v>
      </c>
      <c r="H27" s="3">
        <v>0.7</v>
      </c>
      <c r="I27" s="3">
        <v>0.8</v>
      </c>
      <c r="J27" s="3">
        <v>0.9</v>
      </c>
      <c r="L27" s="1" t="s">
        <v>6</v>
      </c>
    </row>
    <row r="28" spans="1:12">
      <c r="B28" s="4">
        <f>B27*(1-B27)*($B$20^2)/($B$21^2)</f>
        <v>97.39956434743489</v>
      </c>
      <c r="C28" s="4">
        <f t="shared" ref="C28:J28" si="6">C27*(1-C27)*($B$20^2)/($B$21^2)</f>
        <v>173.15478106210648</v>
      </c>
      <c r="D28" s="4">
        <f t="shared" si="6"/>
        <v>227.26565014401473</v>
      </c>
      <c r="E28" s="4">
        <f t="shared" si="6"/>
        <v>259.73217159315965</v>
      </c>
      <c r="F28" s="4">
        <f t="shared" si="6"/>
        <v>270.55434540954133</v>
      </c>
      <c r="G28" s="4">
        <f t="shared" si="6"/>
        <v>259.73217159315965</v>
      </c>
      <c r="H28" s="4">
        <f t="shared" si="6"/>
        <v>227.26565014401473</v>
      </c>
      <c r="I28" s="4">
        <f t="shared" si="6"/>
        <v>173.15478106210642</v>
      </c>
      <c r="J28" s="4">
        <f t="shared" si="6"/>
        <v>97.399564347434861</v>
      </c>
      <c r="L28" s="2">
        <v>0.9</v>
      </c>
    </row>
    <row r="29" spans="1:12">
      <c r="A29" s="1" t="s">
        <v>2</v>
      </c>
      <c r="B29" s="4">
        <f>B27*(1-B27)*($C$20^2)/($B$21^2)</f>
        <v>138.2925175449885</v>
      </c>
      <c r="C29" s="4">
        <f t="shared" ref="C29:J29" si="7">C27*(1-C27)*($C$20^2)/($B$21^2)</f>
        <v>245.85336452442402</v>
      </c>
      <c r="D29" s="4">
        <f t="shared" si="7"/>
        <v>322.68254093830643</v>
      </c>
      <c r="E29" s="4">
        <f t="shared" si="7"/>
        <v>368.78004678663592</v>
      </c>
      <c r="F29" s="4">
        <f t="shared" si="7"/>
        <v>384.14588206941244</v>
      </c>
      <c r="G29" s="4">
        <f t="shared" si="7"/>
        <v>368.78004678663592</v>
      </c>
      <c r="H29" s="4">
        <f t="shared" si="7"/>
        <v>322.68254093830649</v>
      </c>
      <c r="I29" s="4">
        <f t="shared" si="7"/>
        <v>245.85336452442394</v>
      </c>
      <c r="J29" s="4">
        <f t="shared" si="7"/>
        <v>138.29251754498844</v>
      </c>
      <c r="L29" s="2">
        <v>0.95</v>
      </c>
    </row>
    <row r="30" spans="1:12">
      <c r="B30" s="6">
        <f>B27*(1-B27)*($D$20^2)/($B$21^2)</f>
        <v>238.85627763676544</v>
      </c>
      <c r="C30" s="6">
        <f t="shared" ref="C30:J30" si="8">C27*(1-C27)*($D$20^2)/($B$21^2)</f>
        <v>424.63338246536085</v>
      </c>
      <c r="D30" s="6">
        <f t="shared" si="8"/>
        <v>557.33131448578592</v>
      </c>
      <c r="E30" s="6">
        <f t="shared" si="8"/>
        <v>636.95007369804114</v>
      </c>
      <c r="F30" s="6">
        <f t="shared" si="8"/>
        <v>663.48966010212621</v>
      </c>
      <c r="G30" s="6">
        <f t="shared" si="8"/>
        <v>636.95007369804114</v>
      </c>
      <c r="H30" s="6">
        <f t="shared" si="8"/>
        <v>557.33131448578604</v>
      </c>
      <c r="I30" s="6">
        <f t="shared" si="8"/>
        <v>424.63338246536068</v>
      </c>
      <c r="J30" s="6">
        <f t="shared" si="8"/>
        <v>238.85627763676541</v>
      </c>
      <c r="L30" s="2">
        <v>0.99</v>
      </c>
    </row>
  </sheetData>
  <mergeCells count="2">
    <mergeCell ref="B9:J9"/>
    <mergeCell ref="B26:J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D8" sqref="D8"/>
    </sheetView>
  </sheetViews>
  <sheetFormatPr defaultRowHeight="15"/>
  <cols>
    <col min="2" max="2" width="10.28515625" bestFit="1" customWidth="1"/>
  </cols>
  <sheetData>
    <row r="1" spans="1:12" ht="15.75">
      <c r="A1" s="1" t="s">
        <v>0</v>
      </c>
      <c r="B1" s="1">
        <v>10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1" t="s">
        <v>1</v>
      </c>
      <c r="B2" s="1">
        <v>0.9</v>
      </c>
      <c r="C2" s="1">
        <v>0.95</v>
      </c>
      <c r="D2" s="1">
        <v>0.99</v>
      </c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3</v>
      </c>
      <c r="B3" s="2">
        <f>NORMSINV((1+B2)/2)</f>
        <v>1.6448536269514724</v>
      </c>
      <c r="C3" s="2">
        <f t="shared" ref="C3:D3" si="0">NORMSINV((1+C2)/2)</f>
        <v>1.959963984540054</v>
      </c>
      <c r="D3" s="2">
        <f t="shared" si="0"/>
        <v>2.5758293035489102</v>
      </c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5</v>
      </c>
      <c r="B4" s="1">
        <v>10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>
      <c r="A9" s="1"/>
      <c r="B9" s="7" t="s">
        <v>4</v>
      </c>
      <c r="C9" s="7"/>
      <c r="D9" s="7"/>
      <c r="E9" s="7"/>
      <c r="F9" s="7"/>
      <c r="G9" s="7"/>
      <c r="H9" s="7"/>
      <c r="I9" s="7"/>
      <c r="J9" s="7"/>
      <c r="K9" s="1"/>
      <c r="L9" s="1"/>
    </row>
    <row r="10" spans="1:12" ht="15.75">
      <c r="A10" s="1"/>
      <c r="B10" s="3">
        <f>10^2</f>
        <v>100</v>
      </c>
      <c r="C10" s="3">
        <f>15^2</f>
        <v>225</v>
      </c>
      <c r="D10" s="3">
        <f>20^2</f>
        <v>400</v>
      </c>
      <c r="E10" s="3">
        <f>25^2</f>
        <v>625</v>
      </c>
      <c r="F10" s="3">
        <f>30^2</f>
        <v>900</v>
      </c>
      <c r="G10" s="3">
        <f>35^2</f>
        <v>1225</v>
      </c>
      <c r="H10" s="3">
        <f>40^2</f>
        <v>1600</v>
      </c>
      <c r="I10" s="3">
        <f>45^2</f>
        <v>2025</v>
      </c>
      <c r="J10" s="3">
        <f>50^2</f>
        <v>2500</v>
      </c>
      <c r="K10" s="1"/>
      <c r="L10" s="1" t="s">
        <v>6</v>
      </c>
    </row>
    <row r="11" spans="1:12" ht="15.75">
      <c r="A11" s="1"/>
      <c r="B11" s="4">
        <f>((B10*($B$3^2)/($B$4^2))^(-1)+(1/$B$1))^(-1)</f>
        <v>2.1294197008340707</v>
      </c>
      <c r="C11" s="4">
        <f t="shared" ref="C11:J11" si="1">((C10*($B$3^2)/($B$4^2))^(-1)+(1/$B$1))^(-1)</f>
        <v>3.7839832633114372</v>
      </c>
      <c r="D11" s="4">
        <f t="shared" si="1"/>
        <v>5.1974274693007354</v>
      </c>
      <c r="E11" s="4">
        <f t="shared" si="1"/>
        <v>6.283860522930997</v>
      </c>
      <c r="F11" s="4">
        <f t="shared" si="1"/>
        <v>7.0887826180544389</v>
      </c>
      <c r="G11" s="4">
        <f t="shared" si="1"/>
        <v>7.6821219007038204</v>
      </c>
      <c r="H11" s="4">
        <f t="shared" si="1"/>
        <v>8.1234293783752705</v>
      </c>
      <c r="I11" s="4">
        <f t="shared" si="1"/>
        <v>8.4564865406903529</v>
      </c>
      <c r="J11" s="4">
        <f t="shared" si="1"/>
        <v>8.7119806696876108</v>
      </c>
      <c r="K11" s="1"/>
      <c r="L11" s="2">
        <v>0.9</v>
      </c>
    </row>
    <row r="12" spans="1:12" ht="15.75">
      <c r="A12" s="1" t="s">
        <v>2</v>
      </c>
      <c r="B12" s="4">
        <f>((B10*($C$3^2)/($B$4^2))^(-1)+(1/$B$1))^(-1)</f>
        <v>2.7753279986288919</v>
      </c>
      <c r="C12" s="4">
        <f t="shared" ref="C12:J12" si="2">((C10*($C$3^2)/($B$4^2))^(-1)+(1/$B$1))^(-1)</f>
        <v>4.6361376639000413</v>
      </c>
      <c r="D12" s="4">
        <f t="shared" si="2"/>
        <v>6.0576894517682067</v>
      </c>
      <c r="E12" s="4">
        <f t="shared" si="2"/>
        <v>7.0596120402214115</v>
      </c>
      <c r="F12" s="4">
        <f t="shared" si="2"/>
        <v>7.756495866972835</v>
      </c>
      <c r="G12" s="4">
        <f t="shared" si="2"/>
        <v>8.2473934090086622</v>
      </c>
      <c r="H12" s="4">
        <f t="shared" si="2"/>
        <v>8.6006811546000783</v>
      </c>
      <c r="I12" s="4">
        <f t="shared" si="2"/>
        <v>8.8609121459652602</v>
      </c>
      <c r="J12" s="4">
        <f t="shared" si="2"/>
        <v>9.0569282482517686</v>
      </c>
      <c r="K12" s="1"/>
      <c r="L12" s="2">
        <v>0.95</v>
      </c>
    </row>
    <row r="13" spans="1:12" ht="15.75">
      <c r="A13" s="1"/>
      <c r="B13" s="6">
        <f>((B10*($D$3^2)/($B$4^2))^(-1)+(1/$B$1))^(-1)</f>
        <v>3.9885409330490988</v>
      </c>
      <c r="C13" s="6">
        <f t="shared" ref="C13:J13" si="3">((C10*($D$3^2)/($B$4^2))^(-1)+(1/$B$1))^(-1)</f>
        <v>5.9885299800719078</v>
      </c>
      <c r="D13" s="6">
        <f t="shared" si="3"/>
        <v>7.2632421480058076</v>
      </c>
      <c r="E13" s="6">
        <f t="shared" si="3"/>
        <v>8.0570490711424672</v>
      </c>
      <c r="F13" s="6">
        <f t="shared" si="3"/>
        <v>8.5655693198306455</v>
      </c>
      <c r="G13" s="6">
        <f t="shared" si="3"/>
        <v>8.9044395581893081</v>
      </c>
      <c r="H13" s="6">
        <f t="shared" si="3"/>
        <v>9.1391061962065958</v>
      </c>
      <c r="I13" s="6">
        <f t="shared" si="3"/>
        <v>9.3072712914480036</v>
      </c>
      <c r="J13" s="6">
        <f t="shared" si="3"/>
        <v>9.4314059997101705</v>
      </c>
      <c r="K13" s="1"/>
      <c r="L13" s="2">
        <v>0.99</v>
      </c>
    </row>
    <row r="14" spans="1:12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>
      <c r="A18" s="1" t="s">
        <v>0</v>
      </c>
      <c r="B18" s="1">
        <v>10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>
      <c r="A19" s="1" t="s">
        <v>1</v>
      </c>
      <c r="B19" s="1">
        <v>0.9</v>
      </c>
      <c r="C19" s="1">
        <v>0.95</v>
      </c>
      <c r="D19" s="1">
        <v>0.99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1" t="s">
        <v>3</v>
      </c>
      <c r="B20" s="2">
        <f>NORMSINV((1+B19)/2)</f>
        <v>1.6448536269514724</v>
      </c>
      <c r="C20" s="2">
        <f t="shared" ref="C20:D20" si="4">NORMSINV((1+C19)/2)</f>
        <v>1.959963984540054</v>
      </c>
      <c r="D20" s="2">
        <f t="shared" si="4"/>
        <v>2.5758293035489102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1" t="s">
        <v>5</v>
      </c>
      <c r="B21" s="1">
        <v>0.05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7" t="s">
        <v>4</v>
      </c>
      <c r="C26" s="7"/>
      <c r="D26" s="7"/>
      <c r="E26" s="7"/>
      <c r="F26" s="7"/>
      <c r="G26" s="7"/>
      <c r="H26" s="7"/>
      <c r="I26" s="7"/>
      <c r="J26" s="7"/>
      <c r="K26" s="1"/>
      <c r="L26" s="1"/>
    </row>
    <row r="27" spans="1:12" ht="15.75">
      <c r="A27" s="1"/>
      <c r="B27" s="3">
        <v>0.1</v>
      </c>
      <c r="C27" s="3">
        <v>0.2</v>
      </c>
      <c r="D27" s="3">
        <v>0.3</v>
      </c>
      <c r="E27" s="3">
        <v>0.4</v>
      </c>
      <c r="F27" s="3">
        <v>0.5</v>
      </c>
      <c r="G27" s="3">
        <v>0.6</v>
      </c>
      <c r="H27" s="3">
        <v>0.7</v>
      </c>
      <c r="I27" s="3">
        <v>0.8</v>
      </c>
      <c r="J27" s="3">
        <v>0.9</v>
      </c>
      <c r="K27" s="1"/>
      <c r="L27" s="1" t="s">
        <v>6</v>
      </c>
    </row>
    <row r="28" spans="1:12" ht="15.75">
      <c r="A28" s="1"/>
      <c r="B28" s="4">
        <f>$B$18/((B27*(1-B27)*($B$20^2)/(($B$21^2)*($B$18-1)))^(-1) + 1)</f>
        <v>9.1541318749565939</v>
      </c>
      <c r="C28" s="4">
        <f t="shared" ref="C28:J28" si="5">$B$18/((C27*(1-C27)*($B$20^2)/(($B$21^2)*($B$18-1)))^(-1) + 1)</f>
        <v>9.5059146980648617</v>
      </c>
      <c r="D28" s="4">
        <f t="shared" si="5"/>
        <v>9.619072853183944</v>
      </c>
      <c r="E28" s="4">
        <f t="shared" si="5"/>
        <v>9.6650940619932424</v>
      </c>
      <c r="F28" s="4">
        <f t="shared" si="5"/>
        <v>9.6780590197295915</v>
      </c>
      <c r="G28" s="4">
        <f t="shared" si="5"/>
        <v>9.6650940619932424</v>
      </c>
      <c r="H28" s="4">
        <f t="shared" si="5"/>
        <v>9.619072853183944</v>
      </c>
      <c r="I28" s="4">
        <f t="shared" si="5"/>
        <v>9.5059146980648617</v>
      </c>
      <c r="J28" s="4">
        <f t="shared" si="5"/>
        <v>9.1541318749565921</v>
      </c>
      <c r="K28" s="1"/>
      <c r="L28" s="2">
        <v>0.9</v>
      </c>
    </row>
    <row r="29" spans="1:12" ht="15.75">
      <c r="A29" s="1" t="s">
        <v>2</v>
      </c>
      <c r="B29" s="4">
        <f>$B$18/((B27*(1-B27)*($C$20^2)/(($B$21^2)*($B$18-1)))^(-1) + 1)</f>
        <v>9.3889709979835825</v>
      </c>
      <c r="C29" s="4">
        <f t="shared" ref="C29:J29" si="6">$B$18/((C27*(1-C27)*($C$20^2)/(($B$21^2)*($B$18-1)))^(-1) + 1)</f>
        <v>9.6468557510788724</v>
      </c>
      <c r="D29" s="4">
        <f t="shared" si="6"/>
        <v>9.7286562031712727</v>
      </c>
      <c r="E29" s="4">
        <f t="shared" si="6"/>
        <v>9.7617661367625637</v>
      </c>
      <c r="F29" s="4">
        <f t="shared" si="6"/>
        <v>9.7710773427760085</v>
      </c>
      <c r="G29" s="4">
        <f t="shared" si="6"/>
        <v>9.7617661367625637</v>
      </c>
      <c r="H29" s="4">
        <f t="shared" si="6"/>
        <v>9.7286562031712727</v>
      </c>
      <c r="I29" s="4">
        <f t="shared" si="6"/>
        <v>9.6468557510788724</v>
      </c>
      <c r="J29" s="4">
        <f t="shared" si="6"/>
        <v>9.3889709979835825</v>
      </c>
      <c r="K29" s="1"/>
      <c r="L29" s="2">
        <v>0.95</v>
      </c>
    </row>
    <row r="30" spans="1:12" ht="15.75">
      <c r="A30" s="1"/>
      <c r="B30" s="6">
        <f>$B$18/((B27*(1-B27)*($D$20^2)/(($B$21^2)*($B$18-1)))^(-1) + 1)</f>
        <v>9.6368863405110314</v>
      </c>
      <c r="C30" s="6">
        <f t="shared" ref="C30:J30" si="7">$B$18/((C27*(1-C27)*($D$20^2)/(($B$21^2)*($B$18-1)))^(-1) + 1)</f>
        <v>9.7924514033298866</v>
      </c>
      <c r="D30" s="6">
        <f t="shared" si="7"/>
        <v>9.8410824234896541</v>
      </c>
      <c r="E30" s="6">
        <f t="shared" si="7"/>
        <v>9.8606703464174057</v>
      </c>
      <c r="F30" s="6">
        <f t="shared" si="7"/>
        <v>9.8661689460231514</v>
      </c>
      <c r="G30" s="6">
        <f t="shared" si="7"/>
        <v>9.8606703464174057</v>
      </c>
      <c r="H30" s="6">
        <f t="shared" si="7"/>
        <v>9.8410824234896541</v>
      </c>
      <c r="I30" s="6">
        <f t="shared" si="7"/>
        <v>9.7924514033298866</v>
      </c>
      <c r="J30" s="6">
        <f t="shared" si="7"/>
        <v>9.6368863405110314</v>
      </c>
      <c r="K30" s="1"/>
      <c r="L30" s="2">
        <v>0.99</v>
      </c>
    </row>
  </sheetData>
  <mergeCells count="2">
    <mergeCell ref="B9:J9"/>
    <mergeCell ref="B26:J2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AASc</vt:lpstr>
      <vt:lpstr>AASs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cnaber</dc:creator>
  <cp:lastModifiedBy>cnaber</cp:lastModifiedBy>
  <dcterms:created xsi:type="dcterms:W3CDTF">2011-08-24T14:52:40Z</dcterms:created>
  <dcterms:modified xsi:type="dcterms:W3CDTF">2011-08-28T22:49:14Z</dcterms:modified>
</cp:coreProperties>
</file>